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3635" tabRatio="232" activeTab="2"/>
  </bookViews>
  <sheets>
    <sheet name="Source" sheetId="1" r:id="rId1"/>
    <sheet name="Read me" sheetId="2" r:id="rId2"/>
    <sheet name="Windfarms" sheetId="3" r:id="rId3"/>
  </sheets>
  <definedNames>
    <definedName name="_xlnm._FilterDatabase" localSheetId="2" hidden="1">'Windfarms'!$A$2:$AA$1311</definedName>
  </definedNames>
  <calcPr fullCalcOnLoad="1"/>
</workbook>
</file>

<file path=xl/sharedStrings.xml><?xml version="1.0" encoding="utf-8"?>
<sst xmlns="http://schemas.openxmlformats.org/spreadsheetml/2006/main" count="468" uniqueCount="218">
  <si>
    <t>ID</t>
  </si>
  <si>
    <t>Continent</t>
  </si>
  <si>
    <t>ISO code</t>
  </si>
  <si>
    <t>Country</t>
  </si>
  <si>
    <t>State code</t>
  </si>
  <si>
    <t>Area</t>
  </si>
  <si>
    <t>City</t>
  </si>
  <si>
    <t>Name</t>
  </si>
  <si>
    <t>2nd name</t>
  </si>
  <si>
    <t>Latitude</t>
  </si>
  <si>
    <t>Longitude</t>
  </si>
  <si>
    <t>Location accuracy</t>
  </si>
  <si>
    <t>Manufacturer</t>
  </si>
  <si>
    <t>Turbine</t>
  </si>
  <si>
    <t>Hub height</t>
  </si>
  <si>
    <t>Number of turbines</t>
  </si>
  <si>
    <t>Total power</t>
  </si>
  <si>
    <t>Developer</t>
  </si>
  <si>
    <t>Operator</t>
  </si>
  <si>
    <t>Owner</t>
  </si>
  <si>
    <t>Commissioning date</t>
  </si>
  <si>
    <t>Status</t>
  </si>
  <si>
    <t>Update</t>
  </si>
  <si>
    <t>Code ISO 3166.1</t>
  </si>
  <si>
    <t>WGS84</t>
  </si>
  <si>
    <t>m</t>
  </si>
  <si>
    <t>Yes = accurate location</t>
  </si>
  <si>
    <t>kW</t>
  </si>
  <si>
    <t>Altitude/Depth</t>
  </si>
  <si>
    <t>km</t>
  </si>
  <si>
    <t>Offshore
Shore distance</t>
  </si>
  <si>
    <t xml:space="preserve">Tel : +33 6 50 78 66 16 </t>
  </si>
  <si>
    <t>Fax : +33 9 58 76 96 73</t>
  </si>
  <si>
    <t>contact@thewindpower.net</t>
  </si>
  <si>
    <t xml:space="preserve">Databases content is provided "as is" and no warranty is given about data accuracy or completeness. </t>
  </si>
  <si>
    <t>31170 Tournefeuille - France</t>
  </si>
  <si>
    <t>Date</t>
  </si>
  <si>
    <t>Customer</t>
  </si>
  <si>
    <t>#ND = no data</t>
  </si>
  <si>
    <t>The databases shall not be given, hired or sold to any other part.</t>
  </si>
  <si>
    <t>Format:
yyyy or yyyy/mm</t>
  </si>
  <si>
    <t>Internal ID</t>
  </si>
  <si>
    <t>Country continent</t>
  </si>
  <si>
    <t>Country code according to ISO 3166.1</t>
  </si>
  <si>
    <t>Country name</t>
  </si>
  <si>
    <t>Area or state code (not available for all countries)</t>
  </si>
  <si>
    <t>Area or state</t>
  </si>
  <si>
    <t>City name</t>
  </si>
  <si>
    <t>Windfarm name</t>
  </si>
  <si>
    <t>Windfarm 2nd name or windfarm part (if appropriate)</t>
  </si>
  <si>
    <t>Windfarm latitude (WGS84)</t>
  </si>
  <si>
    <t>Windfarm longitude (WGS84)</t>
  </si>
  <si>
    <t>Windfarm altitude (onshore) or sea depth (offshore)</t>
  </si>
  <si>
    <t>Yes = accurate location, No = estimated location or city location</t>
  </si>
  <si>
    <t>Offshore - Shore distance</t>
  </si>
  <si>
    <t>Yes = offshore windfarm (+ shore distance if available)</t>
  </si>
  <si>
    <t>Turbine manufacturer</t>
  </si>
  <si>
    <t>Turbine model</t>
  </si>
  <si>
    <t>Windfarm total power</t>
  </si>
  <si>
    <t>Windfarm status</t>
  </si>
  <si>
    <t>Operator(s) name(s)</t>
  </si>
  <si>
    <t>Developer(s) name(s)</t>
  </si>
  <si>
    <t>Owners(s) name(s)</t>
  </si>
  <si>
    <t>Windfarm commissioning date (format: yyyy or yyyy/mm)</t>
  </si>
  <si>
    <t>Update date (format: dd-mm-yyyy)</t>
  </si>
  <si>
    <t>19, rue du Limousin</t>
  </si>
  <si>
    <t>Free share inside the purchasing office or company (Site License or Global License, please refer to the invoice).</t>
  </si>
  <si>
    <t>http://www.thewindpower.net</t>
  </si>
  <si>
    <t>Decommissioning date</t>
  </si>
  <si>
    <t>Windfarm decommissioning date (format: yyyy or yyyy/mm)</t>
  </si>
  <si>
    <t>Link</t>
  </si>
  <si>
    <t>Direct link to The Wind Power datasheet</t>
  </si>
  <si>
    <t>Invoice</t>
  </si>
  <si>
    <t xml:space="preserve">Customer ref. </t>
  </si>
  <si>
    <t>License</t>
  </si>
  <si>
    <t>Site License</t>
  </si>
  <si>
    <t>Global License</t>
  </si>
  <si>
    <t>The Wind Power EI</t>
  </si>
  <si>
    <t>Europe</t>
  </si>
  <si>
    <t>FR</t>
  </si>
  <si>
    <t>France</t>
  </si>
  <si>
    <t>#ND</t>
  </si>
  <si>
    <t>85 (Pays de la Loire)</t>
  </si>
  <si>
    <t>Bouin</t>
  </si>
  <si>
    <t>La Côte de Jade</t>
  </si>
  <si>
    <t>Yes</t>
  </si>
  <si>
    <t>No</t>
  </si>
  <si>
    <t>Nordex</t>
  </si>
  <si>
    <t>N80/2400</t>
  </si>
  <si>
    <t>EDF renewables/Alternative Technologique/UNITe</t>
  </si>
  <si>
    <t>EDF renewables/Nordex</t>
  </si>
  <si>
    <t>EDF renewables</t>
  </si>
  <si>
    <t>2003/07</t>
  </si>
  <si>
    <t>Production</t>
  </si>
  <si>
    <t>Les Polders du Dain</t>
  </si>
  <si>
    <t>N80/2500</t>
  </si>
  <si>
    <t>EDF renewables/SyDEV</t>
  </si>
  <si>
    <t>EDF renewables/SyDEV/Nordex</t>
  </si>
  <si>
    <t>SyDEV</t>
  </si>
  <si>
    <t>2003/06</t>
  </si>
  <si>
    <t>DE</t>
  </si>
  <si>
    <t>Germany</t>
  </si>
  <si>
    <t>Niedersachsen</t>
  </si>
  <si>
    <t>Kluse</t>
  </si>
  <si>
    <t>Kluse WS</t>
  </si>
  <si>
    <t>Enercon</t>
  </si>
  <si>
    <t>E40/600</t>
  </si>
  <si>
    <t>2004/05</t>
  </si>
  <si>
    <t>51 (Grand Est)</t>
  </si>
  <si>
    <t>Saint-Amand-sur-Fion, Bassu, Lisse-en-Champgagne</t>
  </si>
  <si>
    <t>Côtes de Champagne</t>
  </si>
  <si>
    <t>Gamesa</t>
  </si>
  <si>
    <t>G58/850</t>
  </si>
  <si>
    <t>SFE Française d’Eoliennes</t>
  </si>
  <si>
    <t>Renvico</t>
  </si>
  <si>
    <t>2005/07</t>
  </si>
  <si>
    <t>31 (Occitanie)</t>
  </si>
  <si>
    <t>Avignonet</t>
  </si>
  <si>
    <t>240/270</t>
  </si>
  <si>
    <t>N50/800</t>
  </si>
  <si>
    <t>Poweo/Boralex/EED</t>
  </si>
  <si>
    <t>Boralex</t>
  </si>
  <si>
    <t>2002/11</t>
  </si>
  <si>
    <t>La Chaussée sur Marne</t>
  </si>
  <si>
    <t>Côte de l’Epinette</t>
  </si>
  <si>
    <t>Repower</t>
  </si>
  <si>
    <t>MD77</t>
  </si>
  <si>
    <t>Hervé Huet/Quadran</t>
  </si>
  <si>
    <t>Dismantled</t>
  </si>
  <si>
    <t>Pogny</t>
  </si>
  <si>
    <t>Le Quarnon</t>
  </si>
  <si>
    <t>Le Mont Faverger</t>
  </si>
  <si>
    <t>MM82</t>
  </si>
  <si>
    <t>Hervé Huet</t>
  </si>
  <si>
    <t>2005/01</t>
  </si>
  <si>
    <t>26 (Auvergne-Rhône-Alpes)</t>
  </si>
  <si>
    <t>Donzère</t>
  </si>
  <si>
    <t>117/118</t>
  </si>
  <si>
    <t>N43/600</t>
  </si>
  <si>
    <t>Adelis/Valeco/Poweo</t>
  </si>
  <si>
    <t>Valeco/NeoElectra</t>
  </si>
  <si>
    <t>Valeco</t>
  </si>
  <si>
    <t>1999/09</t>
  </si>
  <si>
    <t>BE</t>
  </si>
  <si>
    <t>Belgium</t>
  </si>
  <si>
    <t>Liège (Wallonie)</t>
  </si>
  <si>
    <t>Saint-Vith</t>
  </si>
  <si>
    <t>Sankt-Vith</t>
  </si>
  <si>
    <t>E40/500</t>
  </si>
  <si>
    <t>Energie 2030</t>
  </si>
  <si>
    <t>1998/06</t>
  </si>
  <si>
    <t>Namur (Wallonie)</t>
  </si>
  <si>
    <t>Walcourt</t>
  </si>
  <si>
    <t>Tarcienne</t>
  </si>
  <si>
    <t>EDF Luminus</t>
  </si>
  <si>
    <t>2005/11</t>
  </si>
  <si>
    <t>Villers le Bouillet</t>
  </si>
  <si>
    <t>EDF renewables/Energie 2030</t>
  </si>
  <si>
    <t>2005/02</t>
  </si>
  <si>
    <t>Brabant wallon (Wallonie)</t>
  </si>
  <si>
    <t>Villers-la-Ville</t>
  </si>
  <si>
    <t>Marbais</t>
  </si>
  <si>
    <t>E82/2000</t>
  </si>
  <si>
    <t>Eneco</t>
  </si>
  <si>
    <t>Electrastar SA</t>
  </si>
  <si>
    <t>Floreffe</t>
  </si>
  <si>
    <t>E82/2350</t>
  </si>
  <si>
    <t>28 (Centre-Val de Loire)</t>
  </si>
  <si>
    <t>Poinville, Santilly</t>
  </si>
  <si>
    <t>Janville (28)</t>
  </si>
  <si>
    <t>Voie Blériot Est</t>
  </si>
  <si>
    <t>N90/2300</t>
  </si>
  <si>
    <t>Eurowatt</t>
  </si>
  <si>
    <t>2005/12</t>
  </si>
  <si>
    <t>Montjoyer</t>
  </si>
  <si>
    <t>Montjoyer et Rochefort</t>
  </si>
  <si>
    <t>393/415</t>
  </si>
  <si>
    <t>Jeumont</t>
  </si>
  <si>
    <t>J48/750</t>
  </si>
  <si>
    <t>Poweo</t>
  </si>
  <si>
    <t>2004/12</t>
  </si>
  <si>
    <t>29 (Bretagne)</t>
  </si>
  <si>
    <t>Plouyé</t>
  </si>
  <si>
    <t>203/220</t>
  </si>
  <si>
    <t>Neg Micon</t>
  </si>
  <si>
    <t>NM48/750</t>
  </si>
  <si>
    <t>Adelis/Sinerg</t>
  </si>
  <si>
    <t>2002/10</t>
  </si>
  <si>
    <t>11 (Occitanie)</t>
  </si>
  <si>
    <t>Roquetaillade</t>
  </si>
  <si>
    <t>595/645</t>
  </si>
  <si>
    <t>G47/660</t>
  </si>
  <si>
    <t>Compagnie du Vent</t>
  </si>
  <si>
    <t>Engie</t>
  </si>
  <si>
    <t>2001/10</t>
  </si>
  <si>
    <t>50 (Normandie)</t>
  </si>
  <si>
    <t>Sortosville-en-Beaumont</t>
  </si>
  <si>
    <t>Cotentin</t>
  </si>
  <si>
    <t>GE Energy</t>
  </si>
  <si>
    <t>1.5s</t>
  </si>
  <si>
    <t>RES/H2ion</t>
  </si>
  <si>
    <t>St Laurent Energie</t>
  </si>
  <si>
    <t>CEPE du Cotentin</t>
  </si>
  <si>
    <t>2004/07</t>
  </si>
  <si>
    <t>19 (Nouvelle-Aquitaine)</t>
  </si>
  <si>
    <t>Peyrelevade</t>
  </si>
  <si>
    <t>870/888</t>
  </si>
  <si>
    <t>EED/Cegelec</t>
  </si>
  <si>
    <t>MC3/Cohérence Energies</t>
  </si>
  <si>
    <t>MC3</t>
  </si>
  <si>
    <t>62 (Hauts-de-France)</t>
  </si>
  <si>
    <t>Vincly</t>
  </si>
  <si>
    <t>Haute-Lys</t>
  </si>
  <si>
    <t>171/182</t>
  </si>
  <si>
    <t>Poweo/Erelia</t>
  </si>
  <si>
    <t>FEIH/Predica</t>
  </si>
  <si>
    <t>2004/10</t>
  </si>
  <si>
    <t>Sample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</si>
</sst>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00"/>
    <numFmt numFmtId="167" formatCode="[$-409]mmm\-yy;@"/>
    <numFmt numFmtId="168" formatCode="mm/dd/yy;@"/>
    <numFmt numFmtId="169" formatCode="[$-409]dd\-mmm\-yy;@"/>
    <numFmt numFmtId="170" formatCode="[$-409]d\-mmm\-yy;@"/>
    <numFmt numFmtId="171" formatCode="&quot;Vrai&quot;;&quot;Vrai&quot;;&quot;Faux&quot;"/>
    <numFmt numFmtId="172" formatCode="&quot;Actif&quot;;&quot;Actif&quot;;&quot;Inactif&quot;"/>
    <numFmt numFmtId="173" formatCode="[$€-2]\ #,##0.00_);[Red]\([$€-2]\ #,##0.00\)"/>
  </numFmts>
  <fonts count="47">
    <font>
      <sz val="10"/>
      <name val="Arial"/>
      <family val="2"/>
    </font>
    <font>
      <b/>
      <sz val="10"/>
      <color indexed="9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39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3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u val="single"/>
      <sz val="10"/>
      <color rgb="FF0070C0"/>
      <name val="Arial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31" fillId="27" borderId="1" applyNumberFormat="0" applyAlignment="0" applyProtection="0"/>
    <xf numFmtId="0" fontId="32" fillId="2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0" fillId="30" borderId="3" applyNumberFormat="0" applyFont="0" applyAlignment="0" applyProtection="0"/>
    <xf numFmtId="9" fontId="0" fillId="0" borderId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45">
    <xf numFmtId="0" fontId="0" fillId="0" borderId="0" xfId="0" applyAlignment="1">
      <alignment/>
    </xf>
    <xf numFmtId="0" fontId="1" fillId="33" borderId="0" xfId="0" applyFont="1" applyFill="1" applyAlignment="1">
      <alignment horizontal="left" vertical="top" wrapText="1"/>
    </xf>
    <xf numFmtId="0" fontId="0" fillId="34" borderId="10" xfId="0" applyFont="1" applyFill="1" applyBorder="1" applyAlignment="1">
      <alignment horizontal="left" vertical="top" wrapText="1"/>
    </xf>
    <xf numFmtId="166" fontId="1" fillId="33" borderId="0" xfId="0" applyNumberFormat="1" applyFont="1" applyFill="1" applyAlignment="1">
      <alignment horizontal="left" vertical="top" wrapText="1"/>
    </xf>
    <xf numFmtId="166" fontId="0" fillId="34" borderId="10" xfId="0" applyNumberFormat="1" applyFont="1" applyFill="1" applyBorder="1" applyAlignment="1">
      <alignment horizontal="left" vertical="top" wrapText="1"/>
    </xf>
    <xf numFmtId="169" fontId="1" fillId="33" borderId="0" xfId="0" applyNumberFormat="1" applyFont="1" applyFill="1" applyAlignment="1">
      <alignment horizontal="left" vertical="top" wrapText="1"/>
    </xf>
    <xf numFmtId="169" fontId="0" fillId="34" borderId="10" xfId="0" applyNumberFormat="1" applyFont="1" applyFill="1" applyBorder="1" applyAlignment="1">
      <alignment horizontal="left" vertical="top" wrapText="1"/>
    </xf>
    <xf numFmtId="0" fontId="1" fillId="33" borderId="0" xfId="0" applyFont="1" applyFill="1" applyAlignment="1">
      <alignment horizontal="left" vertical="top" wrapText="1"/>
    </xf>
    <xf numFmtId="166" fontId="1" fillId="33" borderId="0" xfId="0" applyNumberFormat="1" applyFont="1" applyFill="1" applyAlignment="1">
      <alignment horizontal="left" vertical="top" wrapText="1"/>
    </xf>
    <xf numFmtId="169" fontId="1" fillId="33" borderId="0" xfId="0" applyNumberFormat="1" applyFont="1" applyFill="1" applyAlignment="1">
      <alignment horizontal="left" vertical="top" wrapText="1"/>
    </xf>
    <xf numFmtId="0" fontId="0" fillId="0" borderId="0" xfId="0" applyFont="1" applyAlignment="1">
      <alignment horizontal="left"/>
    </xf>
    <xf numFmtId="0" fontId="0" fillId="34" borderId="10" xfId="0" applyFont="1" applyFill="1" applyBorder="1" applyAlignment="1">
      <alignment horizontal="left" vertical="top" wrapText="1"/>
    </xf>
    <xf numFmtId="166" fontId="0" fillId="34" borderId="10" xfId="0" applyNumberFormat="1" applyFont="1" applyFill="1" applyBorder="1" applyAlignment="1">
      <alignment horizontal="left" vertical="top" wrapText="1"/>
    </xf>
    <xf numFmtId="169" fontId="0" fillId="34" borderId="10" xfId="0" applyNumberFormat="1" applyFont="1" applyFill="1" applyBorder="1" applyAlignment="1">
      <alignment horizontal="left" vertical="top" wrapText="1"/>
    </xf>
    <xf numFmtId="0" fontId="4" fillId="0" borderId="0" xfId="0" applyFont="1" applyAlignment="1">
      <alignment horizontal="left"/>
    </xf>
    <xf numFmtId="0" fontId="0" fillId="0" borderId="11" xfId="0" applyFont="1" applyBorder="1" applyAlignment="1">
      <alignment horizontal="left"/>
    </xf>
    <xf numFmtId="166" fontId="0" fillId="0" borderId="0" xfId="0" applyNumberFormat="1" applyFont="1" applyAlignment="1">
      <alignment horizontal="left"/>
    </xf>
    <xf numFmtId="169" fontId="0" fillId="0" borderId="0" xfId="0" applyNumberFormat="1" applyFont="1" applyAlignment="1">
      <alignment horizontal="left"/>
    </xf>
    <xf numFmtId="0" fontId="0" fillId="0" borderId="0" xfId="51">
      <alignment/>
      <protection/>
    </xf>
    <xf numFmtId="0" fontId="0" fillId="0" borderId="12" xfId="51" applyBorder="1">
      <alignment/>
      <protection/>
    </xf>
    <xf numFmtId="0" fontId="0" fillId="0" borderId="13" xfId="51" applyBorder="1">
      <alignment/>
      <protection/>
    </xf>
    <xf numFmtId="0" fontId="0" fillId="0" borderId="14" xfId="51" applyBorder="1">
      <alignment/>
      <protection/>
    </xf>
    <xf numFmtId="0" fontId="0" fillId="0" borderId="15" xfId="51" applyBorder="1">
      <alignment/>
      <protection/>
    </xf>
    <xf numFmtId="0" fontId="0" fillId="0" borderId="16" xfId="51" applyBorder="1">
      <alignment/>
      <protection/>
    </xf>
    <xf numFmtId="0" fontId="0" fillId="0" borderId="17" xfId="51" applyBorder="1">
      <alignment/>
      <protection/>
    </xf>
    <xf numFmtId="0" fontId="0" fillId="0" borderId="18" xfId="51" applyBorder="1">
      <alignment/>
      <protection/>
    </xf>
    <xf numFmtId="0" fontId="0" fillId="0" borderId="19" xfId="51" applyBorder="1">
      <alignment/>
      <protection/>
    </xf>
    <xf numFmtId="0" fontId="45" fillId="0" borderId="0" xfId="0" applyFont="1" applyAlignment="1">
      <alignment horizontal="left"/>
    </xf>
    <xf numFmtId="0" fontId="46" fillId="0" borderId="0" xfId="51" applyFont="1">
      <alignment/>
      <protection/>
    </xf>
    <xf numFmtId="0" fontId="3" fillId="0" borderId="0" xfId="51" applyFont="1" applyAlignment="1">
      <alignment horizontal="right"/>
      <protection/>
    </xf>
    <xf numFmtId="0" fontId="0" fillId="0" borderId="0" xfId="51" applyAlignment="1">
      <alignment horizontal="left"/>
      <protection/>
    </xf>
    <xf numFmtId="170" fontId="0" fillId="0" borderId="0" xfId="51" applyNumberFormat="1" applyAlignment="1">
      <alignment horizontal="left"/>
      <protection/>
    </xf>
    <xf numFmtId="0" fontId="0" fillId="0" borderId="0" xfId="51" applyFont="1" applyAlignment="1">
      <alignment horizontal="left"/>
      <protection/>
    </xf>
    <xf numFmtId="0" fontId="33" fillId="0" borderId="0" xfId="44" applyBorder="1" applyAlignment="1">
      <alignment horizontal="center"/>
    </xf>
    <xf numFmtId="0" fontId="0" fillId="0" borderId="20" xfId="51" applyBorder="1" applyAlignment="1">
      <alignment horizontal="center"/>
      <protection/>
    </xf>
    <xf numFmtId="0" fontId="0" fillId="0" borderId="21" xfId="51" applyBorder="1" applyAlignment="1">
      <alignment horizontal="center"/>
      <protection/>
    </xf>
    <xf numFmtId="0" fontId="0" fillId="0" borderId="22" xfId="51" applyBorder="1" applyAlignment="1">
      <alignment horizontal="center"/>
      <protection/>
    </xf>
    <xf numFmtId="0" fontId="0" fillId="0" borderId="23" xfId="51" applyBorder="1" applyAlignment="1">
      <alignment horizontal="center"/>
      <protection/>
    </xf>
    <xf numFmtId="0" fontId="0" fillId="0" borderId="0" xfId="51" applyAlignment="1">
      <alignment horizontal="center"/>
      <protection/>
    </xf>
    <xf numFmtId="0" fontId="0" fillId="0" borderId="24" xfId="51" applyBorder="1" applyAlignment="1">
      <alignment horizontal="center"/>
      <protection/>
    </xf>
    <xf numFmtId="0" fontId="0" fillId="0" borderId="25" xfId="51" applyBorder="1" applyAlignment="1">
      <alignment horizontal="center"/>
      <protection/>
    </xf>
    <xf numFmtId="0" fontId="0" fillId="0" borderId="10" xfId="51" applyBorder="1" applyAlignment="1">
      <alignment horizontal="center"/>
      <protection/>
    </xf>
    <xf numFmtId="0" fontId="0" fillId="0" borderId="26" xfId="51" applyBorder="1" applyAlignment="1">
      <alignment horizontal="center"/>
      <protection/>
    </xf>
    <xf numFmtId="0" fontId="2" fillId="0" borderId="0" xfId="51" applyFont="1" applyAlignment="1">
      <alignment horizontal="center"/>
      <protection/>
    </xf>
    <xf numFmtId="0" fontId="33" fillId="0" borderId="0" xfId="44" applyAlignment="1">
      <alignment horizontal="left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rmal 2" xfId="51"/>
    <cellStyle name="Not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2300DC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8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47625</xdr:colOff>
      <xdr:row>2</xdr:row>
      <xdr:rowOff>28575</xdr:rowOff>
    </xdr:from>
    <xdr:to>
      <xdr:col>8</xdr:col>
      <xdr:colOff>304800</xdr:colOff>
      <xdr:row>7</xdr:row>
      <xdr:rowOff>19050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5075" y="361950"/>
          <a:ext cx="44958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2</xdr:row>
      <xdr:rowOff>28575</xdr:rowOff>
    </xdr:from>
    <xdr:to>
      <xdr:col>8</xdr:col>
      <xdr:colOff>304800</xdr:colOff>
      <xdr:row>7</xdr:row>
      <xdr:rowOff>19050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5075" y="361950"/>
          <a:ext cx="44958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hewindpower.net/" TargetMode="External" /><Relationship Id="rId2" Type="http://schemas.openxmlformats.org/officeDocument/2006/relationships/hyperlink" Target="mailto:contact@thewindpower.net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B2:M30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1.421875" style="18" customWidth="1"/>
    <col min="2" max="11" width="12.7109375" style="18" customWidth="1"/>
    <col min="12" max="16384" width="11.421875" style="18" customWidth="1"/>
  </cols>
  <sheetData>
    <row r="1" ht="13.5" thickBot="1"/>
    <row r="2" spans="2:13" ht="12.75">
      <c r="B2" s="19"/>
      <c r="C2" s="20"/>
      <c r="D2" s="20"/>
      <c r="E2" s="20"/>
      <c r="F2" s="20"/>
      <c r="G2" s="20"/>
      <c r="H2" s="20"/>
      <c r="I2" s="20"/>
      <c r="J2" s="20"/>
      <c r="K2" s="21"/>
      <c r="M2" s="28" t="s">
        <v>75</v>
      </c>
    </row>
    <row r="3" spans="2:13" ht="12.75">
      <c r="B3" s="22"/>
      <c r="K3" s="23"/>
      <c r="M3" s="28" t="s">
        <v>76</v>
      </c>
    </row>
    <row r="4" spans="2:13" ht="12.75">
      <c r="B4" s="22"/>
      <c r="K4" s="23"/>
      <c r="M4" s="28"/>
    </row>
    <row r="5" spans="2:11" ht="12.75">
      <c r="B5" s="22"/>
      <c r="K5" s="23"/>
    </row>
    <row r="6" spans="2:11" ht="12.75">
      <c r="B6" s="22"/>
      <c r="K6" s="23"/>
    </row>
    <row r="7" spans="2:11" ht="12.75">
      <c r="B7" s="22"/>
      <c r="K7" s="23"/>
    </row>
    <row r="8" spans="2:11" ht="12.75">
      <c r="B8" s="22"/>
      <c r="K8" s="23"/>
    </row>
    <row r="9" spans="2:11" ht="20.25">
      <c r="B9" s="22"/>
      <c r="C9" s="43" t="s">
        <v>77</v>
      </c>
      <c r="D9" s="43"/>
      <c r="E9" s="43"/>
      <c r="F9" s="43"/>
      <c r="G9" s="43"/>
      <c r="H9" s="43"/>
      <c r="I9" s="43"/>
      <c r="J9" s="43"/>
      <c r="K9" s="23"/>
    </row>
    <row r="10" spans="2:11" ht="12.75">
      <c r="B10" s="22"/>
      <c r="C10" s="38" t="s">
        <v>65</v>
      </c>
      <c r="D10" s="38"/>
      <c r="E10" s="38"/>
      <c r="F10" s="38"/>
      <c r="G10" s="38"/>
      <c r="H10" s="38"/>
      <c r="I10" s="38"/>
      <c r="J10" s="38"/>
      <c r="K10" s="23"/>
    </row>
    <row r="11" spans="2:11" ht="12.75">
      <c r="B11" s="22"/>
      <c r="C11" s="38" t="s">
        <v>35</v>
      </c>
      <c r="D11" s="38"/>
      <c r="E11" s="38"/>
      <c r="F11" s="38"/>
      <c r="G11" s="38"/>
      <c r="H11" s="38"/>
      <c r="I11" s="38"/>
      <c r="J11" s="38"/>
      <c r="K11" s="23"/>
    </row>
    <row r="12" spans="2:11" ht="12.75">
      <c r="B12" s="22"/>
      <c r="C12" s="38" t="s">
        <v>31</v>
      </c>
      <c r="D12" s="38"/>
      <c r="E12" s="38"/>
      <c r="F12" s="38"/>
      <c r="G12" s="38"/>
      <c r="H12" s="38"/>
      <c r="I12" s="38"/>
      <c r="J12" s="38"/>
      <c r="K12" s="23"/>
    </row>
    <row r="13" spans="2:11" ht="12.75">
      <c r="B13" s="22"/>
      <c r="C13" s="38" t="s">
        <v>32</v>
      </c>
      <c r="D13" s="38"/>
      <c r="E13" s="38"/>
      <c r="F13" s="38"/>
      <c r="G13" s="38"/>
      <c r="H13" s="38"/>
      <c r="I13" s="38"/>
      <c r="J13" s="38"/>
      <c r="K13" s="23"/>
    </row>
    <row r="14" spans="2:11" ht="12.75">
      <c r="B14" s="22"/>
      <c r="C14" s="33" t="s">
        <v>67</v>
      </c>
      <c r="D14" s="33"/>
      <c r="E14" s="33"/>
      <c r="F14" s="33"/>
      <c r="G14" s="33"/>
      <c r="H14" s="33"/>
      <c r="I14" s="33"/>
      <c r="J14" s="33"/>
      <c r="K14" s="23"/>
    </row>
    <row r="15" spans="2:11" ht="12.75">
      <c r="B15" s="22"/>
      <c r="C15" s="33" t="s">
        <v>33</v>
      </c>
      <c r="D15" s="33"/>
      <c r="E15" s="33"/>
      <c r="F15" s="33"/>
      <c r="G15" s="33"/>
      <c r="H15" s="33"/>
      <c r="I15" s="33"/>
      <c r="J15" s="33"/>
      <c r="K15" s="23"/>
    </row>
    <row r="16" spans="2:11" ht="12.75">
      <c r="B16" s="22"/>
      <c r="K16" s="23"/>
    </row>
    <row r="17" spans="2:11" ht="12.75">
      <c r="B17" s="22"/>
      <c r="K17" s="23"/>
    </row>
    <row r="18" spans="2:11" ht="12.75">
      <c r="B18" s="22"/>
      <c r="K18" s="23"/>
    </row>
    <row r="19" spans="2:11" ht="12.75">
      <c r="B19" s="22"/>
      <c r="C19" s="34" t="s">
        <v>39</v>
      </c>
      <c r="D19" s="35"/>
      <c r="E19" s="35"/>
      <c r="F19" s="35"/>
      <c r="G19" s="35"/>
      <c r="H19" s="35"/>
      <c r="I19" s="35"/>
      <c r="J19" s="36"/>
      <c r="K19" s="23"/>
    </row>
    <row r="20" spans="2:11" ht="12.75">
      <c r="B20" s="22"/>
      <c r="C20" s="37" t="s">
        <v>66</v>
      </c>
      <c r="D20" s="38"/>
      <c r="E20" s="38"/>
      <c r="F20" s="38"/>
      <c r="G20" s="38"/>
      <c r="H20" s="38"/>
      <c r="I20" s="38"/>
      <c r="J20" s="39"/>
      <c r="K20" s="23"/>
    </row>
    <row r="21" spans="2:11" ht="12.75">
      <c r="B21" s="22"/>
      <c r="C21" s="40" t="s">
        <v>34</v>
      </c>
      <c r="D21" s="41"/>
      <c r="E21" s="41"/>
      <c r="F21" s="41"/>
      <c r="G21" s="41"/>
      <c r="H21" s="41"/>
      <c r="I21" s="41"/>
      <c r="J21" s="42"/>
      <c r="K21" s="23"/>
    </row>
    <row r="22" spans="2:11" ht="12.75">
      <c r="B22" s="22"/>
      <c r="K22" s="23"/>
    </row>
    <row r="23" spans="2:11" ht="12.75">
      <c r="B23" s="22"/>
      <c r="K23" s="23"/>
    </row>
    <row r="24" spans="2:11" ht="12.75">
      <c r="B24" s="22"/>
      <c r="C24" s="29" t="s">
        <v>72</v>
      </c>
      <c r="D24" s="30"/>
      <c r="G24" s="29" t="s">
        <v>37</v>
      </c>
      <c r="H24" s="32" t="s">
        <v>217</v>
      </c>
      <c r="K24" s="23"/>
    </row>
    <row r="25" spans="2:11" ht="12.75">
      <c r="B25" s="22"/>
      <c r="C25" s="29" t="s">
        <v>73</v>
      </c>
      <c r="D25" s="30"/>
      <c r="H25" s="32"/>
      <c r="K25" s="23"/>
    </row>
    <row r="26" spans="2:11" ht="12.75">
      <c r="B26" s="22"/>
      <c r="C26" s="29" t="s">
        <v>36</v>
      </c>
      <c r="D26" s="31"/>
      <c r="H26" s="30"/>
      <c r="K26" s="23"/>
    </row>
    <row r="27" spans="2:11" ht="12.75">
      <c r="B27" s="22"/>
      <c r="C27" s="29" t="s">
        <v>74</v>
      </c>
      <c r="D27" s="30" t="s">
        <v>75</v>
      </c>
      <c r="H27" s="30"/>
      <c r="K27" s="23"/>
    </row>
    <row r="28" spans="2:11" ht="12.75">
      <c r="B28" s="22"/>
      <c r="C28" s="29"/>
      <c r="D28" s="30"/>
      <c r="H28" s="30"/>
      <c r="K28" s="23"/>
    </row>
    <row r="29" spans="2:11" ht="12.75">
      <c r="B29" s="22"/>
      <c r="C29" s="29"/>
      <c r="D29" s="30"/>
      <c r="H29" s="30"/>
      <c r="K29" s="23"/>
    </row>
    <row r="30" spans="2:11" ht="13.5" thickBot="1">
      <c r="B30" s="24"/>
      <c r="C30" s="25"/>
      <c r="D30" s="25"/>
      <c r="E30" s="25"/>
      <c r="F30" s="25"/>
      <c r="G30" s="25"/>
      <c r="H30" s="25"/>
      <c r="I30" s="25"/>
      <c r="J30" s="25"/>
      <c r="K30" s="26"/>
    </row>
  </sheetData>
  <sheetProtection/>
  <mergeCells count="10">
    <mergeCell ref="C15:J15"/>
    <mergeCell ref="C19:J19"/>
    <mergeCell ref="C20:J20"/>
    <mergeCell ref="C21:J21"/>
    <mergeCell ref="C9:J9"/>
    <mergeCell ref="C10:J10"/>
    <mergeCell ref="C11:J11"/>
    <mergeCell ref="C12:J12"/>
    <mergeCell ref="C13:J13"/>
    <mergeCell ref="C14:J14"/>
  </mergeCells>
  <dataValidations count="1">
    <dataValidation type="list" allowBlank="1" showInputMessage="1" showErrorMessage="1" sqref="D27:D28">
      <formula1>$M$2:$M$4</formula1>
    </dataValidation>
  </dataValidations>
  <hyperlinks>
    <hyperlink ref="C14" r:id="rId1" display="http://www.thewindpower.net"/>
    <hyperlink ref="C15" r:id="rId2" display="contact@thewindpower.net"/>
  </hyperlinks>
  <printOptions/>
  <pageMargins left="0.7" right="0.7" top="0.75" bottom="0.75" header="0.3" footer="0.3"/>
  <pageSetup horizontalDpi="600" verticalDpi="600" orientation="portrait" paperSize="9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/>
  <dimension ref="A1:B27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24.140625" style="0" bestFit="1" customWidth="1"/>
    <col min="2" max="2" width="55.421875" style="0" bestFit="1" customWidth="1"/>
  </cols>
  <sheetData>
    <row r="1" spans="1:2" ht="13.5" customHeight="1">
      <c r="A1" s="1" t="s">
        <v>0</v>
      </c>
      <c r="B1" s="2" t="s">
        <v>41</v>
      </c>
    </row>
    <row r="2" spans="1:2" ht="13.5" customHeight="1">
      <c r="A2" s="1" t="s">
        <v>1</v>
      </c>
      <c r="B2" s="2" t="s">
        <v>42</v>
      </c>
    </row>
    <row r="3" spans="1:2" ht="13.5" customHeight="1">
      <c r="A3" s="1" t="s">
        <v>2</v>
      </c>
      <c r="B3" s="2" t="s">
        <v>43</v>
      </c>
    </row>
    <row r="4" spans="1:2" ht="13.5" customHeight="1">
      <c r="A4" s="1" t="s">
        <v>3</v>
      </c>
      <c r="B4" s="2" t="s">
        <v>44</v>
      </c>
    </row>
    <row r="5" spans="1:2" ht="13.5" customHeight="1">
      <c r="A5" s="1" t="s">
        <v>4</v>
      </c>
      <c r="B5" s="2" t="s">
        <v>45</v>
      </c>
    </row>
    <row r="6" spans="1:2" ht="13.5" customHeight="1">
      <c r="A6" s="1" t="s">
        <v>5</v>
      </c>
      <c r="B6" s="2" t="s">
        <v>46</v>
      </c>
    </row>
    <row r="7" spans="1:2" ht="13.5" customHeight="1">
      <c r="A7" s="1" t="s">
        <v>6</v>
      </c>
      <c r="B7" s="2" t="s">
        <v>47</v>
      </c>
    </row>
    <row r="8" spans="1:2" ht="13.5" customHeight="1">
      <c r="A8" s="1" t="s">
        <v>7</v>
      </c>
      <c r="B8" s="2" t="s">
        <v>48</v>
      </c>
    </row>
    <row r="9" spans="1:2" ht="13.5" customHeight="1">
      <c r="A9" s="1" t="s">
        <v>8</v>
      </c>
      <c r="B9" s="2" t="s">
        <v>49</v>
      </c>
    </row>
    <row r="10" spans="1:2" ht="13.5" customHeight="1">
      <c r="A10" s="3" t="s">
        <v>9</v>
      </c>
      <c r="B10" s="4" t="s">
        <v>50</v>
      </c>
    </row>
    <row r="11" spans="1:2" ht="13.5" customHeight="1">
      <c r="A11" s="3" t="s">
        <v>10</v>
      </c>
      <c r="B11" s="4" t="s">
        <v>51</v>
      </c>
    </row>
    <row r="12" spans="1:2" ht="13.5" customHeight="1">
      <c r="A12" s="1" t="s">
        <v>28</v>
      </c>
      <c r="B12" s="2" t="s">
        <v>52</v>
      </c>
    </row>
    <row r="13" spans="1:2" ht="13.5" customHeight="1">
      <c r="A13" s="1" t="s">
        <v>11</v>
      </c>
      <c r="B13" s="2" t="s">
        <v>53</v>
      </c>
    </row>
    <row r="14" spans="1:2" ht="13.5" customHeight="1">
      <c r="A14" s="1" t="s">
        <v>54</v>
      </c>
      <c r="B14" s="2" t="s">
        <v>55</v>
      </c>
    </row>
    <row r="15" spans="1:2" ht="13.5" customHeight="1">
      <c r="A15" s="1" t="s">
        <v>12</v>
      </c>
      <c r="B15" s="2" t="s">
        <v>56</v>
      </c>
    </row>
    <row r="16" spans="1:2" ht="13.5" customHeight="1">
      <c r="A16" s="1" t="s">
        <v>13</v>
      </c>
      <c r="B16" s="2" t="s">
        <v>57</v>
      </c>
    </row>
    <row r="17" spans="1:2" ht="13.5" customHeight="1">
      <c r="A17" s="1" t="s">
        <v>14</v>
      </c>
      <c r="B17" s="2" t="s">
        <v>14</v>
      </c>
    </row>
    <row r="18" spans="1:2" ht="13.5" customHeight="1">
      <c r="A18" s="1" t="s">
        <v>15</v>
      </c>
      <c r="B18" s="2" t="s">
        <v>15</v>
      </c>
    </row>
    <row r="19" spans="1:2" ht="13.5" customHeight="1">
      <c r="A19" s="1" t="s">
        <v>16</v>
      </c>
      <c r="B19" s="2" t="s">
        <v>58</v>
      </c>
    </row>
    <row r="20" spans="1:2" ht="13.5" customHeight="1">
      <c r="A20" s="1" t="s">
        <v>17</v>
      </c>
      <c r="B20" s="2" t="s">
        <v>61</v>
      </c>
    </row>
    <row r="21" spans="1:2" ht="13.5" customHeight="1">
      <c r="A21" s="1" t="s">
        <v>18</v>
      </c>
      <c r="B21" s="2" t="s">
        <v>60</v>
      </c>
    </row>
    <row r="22" spans="1:2" ht="13.5" customHeight="1">
      <c r="A22" s="1" t="s">
        <v>19</v>
      </c>
      <c r="B22" s="2" t="s">
        <v>62</v>
      </c>
    </row>
    <row r="23" spans="1:2" ht="13.5" customHeight="1">
      <c r="A23" s="1" t="s">
        <v>20</v>
      </c>
      <c r="B23" s="2" t="s">
        <v>63</v>
      </c>
    </row>
    <row r="24" spans="1:2" ht="13.5" customHeight="1">
      <c r="A24" s="1" t="s">
        <v>21</v>
      </c>
      <c r="B24" s="2" t="s">
        <v>59</v>
      </c>
    </row>
    <row r="25" spans="1:2" ht="13.5" customHeight="1">
      <c r="A25" s="1" t="s">
        <v>68</v>
      </c>
      <c r="B25" s="2" t="s">
        <v>69</v>
      </c>
    </row>
    <row r="26" spans="1:2" ht="13.5" customHeight="1">
      <c r="A26" s="1" t="s">
        <v>70</v>
      </c>
      <c r="B26" s="2" t="s">
        <v>71</v>
      </c>
    </row>
    <row r="27" spans="1:2" ht="13.5" customHeight="1">
      <c r="A27" s="5" t="s">
        <v>22</v>
      </c>
      <c r="B27" s="6" t="s">
        <v>64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1"/>
  <dimension ref="A1:AA22"/>
  <sheetViews>
    <sheetView showGridLines="0" tabSelected="1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11.57421875" defaultRowHeight="12.75"/>
  <cols>
    <col min="1" max="1" width="6.421875" style="10" customWidth="1"/>
    <col min="2" max="2" width="10.421875" style="10" customWidth="1"/>
    <col min="3" max="3" width="10.28125" style="10" customWidth="1"/>
    <col min="4" max="4" width="9.57421875" style="10" customWidth="1"/>
    <col min="5" max="5" width="8.00390625" style="10" customWidth="1"/>
    <col min="6" max="6" width="10.28125" style="10" customWidth="1"/>
    <col min="7" max="7" width="12.00390625" style="10" customWidth="1"/>
    <col min="8" max="8" width="12.8515625" style="10" customWidth="1"/>
    <col min="9" max="9" width="14.140625" style="15" customWidth="1"/>
    <col min="10" max="10" width="8.421875" style="16" customWidth="1"/>
    <col min="11" max="11" width="10.140625" style="16" customWidth="1"/>
    <col min="12" max="12" width="8.57421875" style="10" customWidth="1"/>
    <col min="13" max="13" width="11.28125" style="10" customWidth="1"/>
    <col min="14" max="14" width="12.140625" style="15" customWidth="1"/>
    <col min="15" max="15" width="13.140625" style="10" customWidth="1"/>
    <col min="16" max="16" width="8.57421875" style="10" customWidth="1"/>
    <col min="17" max="17" width="10.421875" style="10" customWidth="1"/>
    <col min="18" max="18" width="11.00390625" style="10" customWidth="1"/>
    <col min="19" max="19" width="9.00390625" style="15" customWidth="1"/>
    <col min="20" max="21" width="16.421875" style="10" customWidth="1"/>
    <col min="22" max="22" width="16.421875" style="15" customWidth="1"/>
    <col min="23" max="23" width="17.421875" style="10" customWidth="1"/>
    <col min="24" max="24" width="11.421875" style="10" customWidth="1"/>
    <col min="25" max="25" width="17.00390625" style="10" customWidth="1"/>
    <col min="26" max="26" width="6.7109375" style="27" customWidth="1"/>
    <col min="27" max="27" width="13.57421875" style="17" customWidth="1"/>
    <col min="28" max="16384" width="11.57421875" style="10" customWidth="1"/>
  </cols>
  <sheetData>
    <row r="1" spans="1:27" ht="38.25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7" t="s">
        <v>8</v>
      </c>
      <c r="J1" s="8" t="s">
        <v>9</v>
      </c>
      <c r="K1" s="8" t="s">
        <v>10</v>
      </c>
      <c r="L1" s="7" t="s">
        <v>28</v>
      </c>
      <c r="M1" s="7" t="s">
        <v>11</v>
      </c>
      <c r="N1" s="7" t="s">
        <v>30</v>
      </c>
      <c r="O1" s="7" t="s">
        <v>12</v>
      </c>
      <c r="P1" s="7" t="s">
        <v>13</v>
      </c>
      <c r="Q1" s="7" t="s">
        <v>14</v>
      </c>
      <c r="R1" s="7" t="s">
        <v>15</v>
      </c>
      <c r="S1" s="7" t="s">
        <v>16</v>
      </c>
      <c r="T1" s="7" t="s">
        <v>17</v>
      </c>
      <c r="U1" s="7" t="s">
        <v>18</v>
      </c>
      <c r="V1" s="7" t="s">
        <v>19</v>
      </c>
      <c r="W1" s="7" t="s">
        <v>20</v>
      </c>
      <c r="X1" s="7" t="s">
        <v>21</v>
      </c>
      <c r="Y1" s="1" t="s">
        <v>68</v>
      </c>
      <c r="Z1" s="5" t="s">
        <v>70</v>
      </c>
      <c r="AA1" s="9" t="s">
        <v>22</v>
      </c>
    </row>
    <row r="2" spans="1:27" s="14" customFormat="1" ht="38.25">
      <c r="A2" s="11" t="s">
        <v>38</v>
      </c>
      <c r="B2" s="11"/>
      <c r="C2" s="11" t="s">
        <v>23</v>
      </c>
      <c r="D2" s="11"/>
      <c r="E2" s="11"/>
      <c r="F2" s="11"/>
      <c r="G2" s="11"/>
      <c r="H2" s="11"/>
      <c r="I2" s="11"/>
      <c r="J2" s="12" t="s">
        <v>24</v>
      </c>
      <c r="K2" s="12" t="s">
        <v>24</v>
      </c>
      <c r="L2" s="11" t="s">
        <v>25</v>
      </c>
      <c r="M2" s="11" t="s">
        <v>26</v>
      </c>
      <c r="N2" s="11" t="s">
        <v>29</v>
      </c>
      <c r="O2" s="11"/>
      <c r="P2" s="11"/>
      <c r="Q2" s="11" t="s">
        <v>25</v>
      </c>
      <c r="R2" s="11"/>
      <c r="S2" s="11" t="s">
        <v>27</v>
      </c>
      <c r="T2" s="11"/>
      <c r="U2" s="11"/>
      <c r="V2" s="11"/>
      <c r="W2" s="11" t="s">
        <v>40</v>
      </c>
      <c r="X2" s="11"/>
      <c r="Y2" s="11" t="s">
        <v>40</v>
      </c>
      <c r="Z2" s="6"/>
      <c r="AA2" s="13"/>
    </row>
    <row r="3" spans="1:27" ht="12.75">
      <c r="A3" s="10">
        <v>13</v>
      </c>
      <c r="B3" s="10" t="s">
        <v>78</v>
      </c>
      <c r="C3" s="10" t="s">
        <v>143</v>
      </c>
      <c r="D3" s="10" t="s">
        <v>144</v>
      </c>
      <c r="E3" s="10" t="s">
        <v>81</v>
      </c>
      <c r="F3" s="10" t="s">
        <v>159</v>
      </c>
      <c r="G3" s="10" t="s">
        <v>160</v>
      </c>
      <c r="H3" s="10" t="s">
        <v>161</v>
      </c>
      <c r="I3" s="15" t="s">
        <v>81</v>
      </c>
      <c r="J3" s="16">
        <v>50.5373808511339</v>
      </c>
      <c r="K3" s="16">
        <v>4.51486587524414</v>
      </c>
      <c r="L3" s="10" t="s">
        <v>81</v>
      </c>
      <c r="M3" s="10" t="s">
        <v>85</v>
      </c>
      <c r="N3" s="15" t="s">
        <v>86</v>
      </c>
      <c r="O3" s="10" t="s">
        <v>105</v>
      </c>
      <c r="P3" s="10" t="s">
        <v>162</v>
      </c>
      <c r="Q3" s="10">
        <v>78</v>
      </c>
      <c r="R3" s="10">
        <v>8</v>
      </c>
      <c r="S3" s="15">
        <v>16000</v>
      </c>
      <c r="T3" s="10" t="s">
        <v>163</v>
      </c>
      <c r="U3" s="10" t="s">
        <v>164</v>
      </c>
      <c r="V3" s="15" t="s">
        <v>163</v>
      </c>
      <c r="W3" s="10">
        <v>2007</v>
      </c>
      <c r="X3" s="10" t="s">
        <v>93</v>
      </c>
      <c r="Z3" s="44" t="str">
        <f>HYPERLINK("https://www.thewindpower.net/windfarm_en_13.php","Link")</f>
        <v>Link</v>
      </c>
      <c r="AA3" s="17">
        <v>44854</v>
      </c>
    </row>
    <row r="4" spans="1:27" ht="12.75">
      <c r="A4" s="10">
        <v>10</v>
      </c>
      <c r="B4" s="10" t="s">
        <v>78</v>
      </c>
      <c r="C4" s="10" t="s">
        <v>143</v>
      </c>
      <c r="D4" s="10" t="s">
        <v>144</v>
      </c>
      <c r="E4" s="10" t="s">
        <v>81</v>
      </c>
      <c r="F4" s="10" t="s">
        <v>145</v>
      </c>
      <c r="G4" s="10" t="s">
        <v>81</v>
      </c>
      <c r="H4" s="10" t="s">
        <v>146</v>
      </c>
      <c r="I4" s="15" t="s">
        <v>147</v>
      </c>
      <c r="J4" s="16">
        <v>50.2912389</v>
      </c>
      <c r="K4" s="16">
        <v>6.08586</v>
      </c>
      <c r="L4" s="10" t="s">
        <v>81</v>
      </c>
      <c r="M4" s="10" t="s">
        <v>85</v>
      </c>
      <c r="N4" s="15" t="s">
        <v>86</v>
      </c>
      <c r="O4" s="10" t="s">
        <v>105</v>
      </c>
      <c r="P4" s="10" t="s">
        <v>148</v>
      </c>
      <c r="Q4" s="10" t="s">
        <v>81</v>
      </c>
      <c r="R4" s="10">
        <v>1</v>
      </c>
      <c r="S4" s="15">
        <v>500</v>
      </c>
      <c r="T4" s="10" t="s">
        <v>149</v>
      </c>
      <c r="U4" s="10" t="s">
        <v>149</v>
      </c>
      <c r="V4" s="15" t="s">
        <v>149</v>
      </c>
      <c r="W4" s="10" t="s">
        <v>150</v>
      </c>
      <c r="X4" s="10" t="s">
        <v>93</v>
      </c>
      <c r="Z4" s="44" t="str">
        <f>HYPERLINK("https://www.thewindpower.net/windfarm_en_10.php","Link")</f>
        <v>Link</v>
      </c>
      <c r="AA4" s="17">
        <v>43762</v>
      </c>
    </row>
    <row r="5" spans="1:27" ht="12.75">
      <c r="A5" s="10">
        <v>12</v>
      </c>
      <c r="B5" s="10" t="s">
        <v>78</v>
      </c>
      <c r="C5" s="10" t="s">
        <v>143</v>
      </c>
      <c r="D5" s="10" t="s">
        <v>144</v>
      </c>
      <c r="E5" s="10" t="s">
        <v>81</v>
      </c>
      <c r="F5" s="10" t="s">
        <v>145</v>
      </c>
      <c r="G5" s="10" t="s">
        <v>156</v>
      </c>
      <c r="H5" s="10" t="s">
        <v>156</v>
      </c>
      <c r="I5" s="15" t="s">
        <v>81</v>
      </c>
      <c r="J5" s="16">
        <v>50.58</v>
      </c>
      <c r="K5" s="16">
        <v>5.24</v>
      </c>
      <c r="L5" s="10" t="s">
        <v>81</v>
      </c>
      <c r="M5" s="10" t="s">
        <v>85</v>
      </c>
      <c r="N5" s="15" t="s">
        <v>86</v>
      </c>
      <c r="O5" s="10" t="s">
        <v>125</v>
      </c>
      <c r="P5" s="10" t="s">
        <v>126</v>
      </c>
      <c r="Q5" s="10">
        <v>85</v>
      </c>
      <c r="R5" s="10">
        <v>6</v>
      </c>
      <c r="S5" s="15">
        <v>9000</v>
      </c>
      <c r="T5" s="10" t="s">
        <v>157</v>
      </c>
      <c r="U5" s="10" t="s">
        <v>91</v>
      </c>
      <c r="V5" s="15" t="s">
        <v>154</v>
      </c>
      <c r="W5" s="10" t="s">
        <v>158</v>
      </c>
      <c r="X5" s="10" t="s">
        <v>93</v>
      </c>
      <c r="Z5" s="44" t="str">
        <f>HYPERLINK("https://www.thewindpower.net/windfarm_en_12.php","Link")</f>
        <v>Link</v>
      </c>
      <c r="AA5" s="17">
        <v>44701</v>
      </c>
    </row>
    <row r="6" spans="1:27" ht="12.75">
      <c r="A6" s="10">
        <v>16</v>
      </c>
      <c r="B6" s="10" t="s">
        <v>78</v>
      </c>
      <c r="C6" s="10" t="s">
        <v>143</v>
      </c>
      <c r="D6" s="10" t="s">
        <v>144</v>
      </c>
      <c r="E6" s="10" t="s">
        <v>81</v>
      </c>
      <c r="F6" s="10" t="s">
        <v>151</v>
      </c>
      <c r="G6" s="10" t="s">
        <v>165</v>
      </c>
      <c r="H6" s="10" t="s">
        <v>165</v>
      </c>
      <c r="I6" s="15" t="s">
        <v>81</v>
      </c>
      <c r="J6" s="16">
        <v>50.422861</v>
      </c>
      <c r="K6" s="16">
        <v>4.718278</v>
      </c>
      <c r="L6" s="10" t="s">
        <v>81</v>
      </c>
      <c r="M6" s="10" t="s">
        <v>85</v>
      </c>
      <c r="N6" s="15" t="s">
        <v>86</v>
      </c>
      <c r="O6" s="10" t="s">
        <v>105</v>
      </c>
      <c r="P6" s="10" t="s">
        <v>166</v>
      </c>
      <c r="Q6" s="10">
        <v>108</v>
      </c>
      <c r="R6" s="10">
        <v>1</v>
      </c>
      <c r="S6" s="15">
        <v>2350</v>
      </c>
      <c r="T6" s="10" t="s">
        <v>154</v>
      </c>
      <c r="U6" s="10" t="s">
        <v>154</v>
      </c>
      <c r="V6" s="15" t="s">
        <v>154</v>
      </c>
      <c r="W6" s="10">
        <v>2010</v>
      </c>
      <c r="X6" s="10" t="s">
        <v>93</v>
      </c>
      <c r="Z6" s="44" t="str">
        <f>HYPERLINK("https://www.thewindpower.net/windfarm_en_16.php","Link")</f>
        <v>Link</v>
      </c>
      <c r="AA6" s="17">
        <v>44701</v>
      </c>
    </row>
    <row r="7" spans="1:27" ht="12.75">
      <c r="A7" s="10">
        <v>11</v>
      </c>
      <c r="B7" s="10" t="s">
        <v>78</v>
      </c>
      <c r="C7" s="10" t="s">
        <v>143</v>
      </c>
      <c r="D7" s="10" t="s">
        <v>144</v>
      </c>
      <c r="E7" s="10" t="s">
        <v>81</v>
      </c>
      <c r="F7" s="10" t="s">
        <v>151</v>
      </c>
      <c r="G7" s="10" t="s">
        <v>152</v>
      </c>
      <c r="H7" s="10" t="s">
        <v>153</v>
      </c>
      <c r="I7" s="15" t="s">
        <v>152</v>
      </c>
      <c r="J7" s="16">
        <v>50.3028275304973</v>
      </c>
      <c r="K7" s="16">
        <v>4.50448036193847</v>
      </c>
      <c r="L7" s="10" t="s">
        <v>81</v>
      </c>
      <c r="M7" s="10" t="s">
        <v>85</v>
      </c>
      <c r="N7" s="15" t="s">
        <v>86</v>
      </c>
      <c r="O7" s="10" t="s">
        <v>125</v>
      </c>
      <c r="P7" s="10" t="s">
        <v>126</v>
      </c>
      <c r="Q7" s="10">
        <v>85</v>
      </c>
      <c r="R7" s="10">
        <v>6</v>
      </c>
      <c r="S7" s="15">
        <v>9000</v>
      </c>
      <c r="T7" s="10" t="s">
        <v>91</v>
      </c>
      <c r="U7" s="10" t="s">
        <v>91</v>
      </c>
      <c r="V7" s="15" t="s">
        <v>154</v>
      </c>
      <c r="W7" s="10" t="s">
        <v>155</v>
      </c>
      <c r="X7" s="10" t="s">
        <v>93</v>
      </c>
      <c r="Z7" s="44" t="str">
        <f>HYPERLINK("https://www.thewindpower.net/windfarm_en_11.php","Link")</f>
        <v>Link</v>
      </c>
      <c r="AA7" s="17">
        <v>44701</v>
      </c>
    </row>
    <row r="8" spans="1:27" ht="12.75">
      <c r="A8" s="10">
        <v>4</v>
      </c>
      <c r="B8" s="10" t="s">
        <v>78</v>
      </c>
      <c r="C8" s="10" t="s">
        <v>100</v>
      </c>
      <c r="D8" s="10" t="s">
        <v>101</v>
      </c>
      <c r="E8" s="10" t="s">
        <v>81</v>
      </c>
      <c r="F8" s="10" t="s">
        <v>102</v>
      </c>
      <c r="G8" s="10" t="s">
        <v>103</v>
      </c>
      <c r="H8" s="10" t="s">
        <v>103</v>
      </c>
      <c r="I8" s="15" t="s">
        <v>104</v>
      </c>
      <c r="J8" s="16">
        <v>52.5532312</v>
      </c>
      <c r="K8" s="16">
        <v>7.2281543</v>
      </c>
      <c r="L8" s="10" t="s">
        <v>81</v>
      </c>
      <c r="M8" s="10" t="s">
        <v>86</v>
      </c>
      <c r="N8" s="15" t="s">
        <v>86</v>
      </c>
      <c r="O8" s="10" t="s">
        <v>105</v>
      </c>
      <c r="P8" s="10" t="s">
        <v>106</v>
      </c>
      <c r="Q8" s="10">
        <v>71</v>
      </c>
      <c r="R8" s="10">
        <v>1</v>
      </c>
      <c r="S8" s="15">
        <v>600</v>
      </c>
      <c r="T8" s="10" t="s">
        <v>81</v>
      </c>
      <c r="U8" s="10" t="s">
        <v>81</v>
      </c>
      <c r="V8" s="15" t="s">
        <v>81</v>
      </c>
      <c r="W8" s="10" t="s">
        <v>107</v>
      </c>
      <c r="X8" s="10" t="s">
        <v>93</v>
      </c>
      <c r="Z8" s="44" t="str">
        <f>HYPERLINK("https://www.thewindpower.net/windfarm_en_4.php","Link")</f>
        <v>Link</v>
      </c>
      <c r="AA8" s="17">
        <v>44691</v>
      </c>
    </row>
    <row r="9" spans="1:27" ht="12.75">
      <c r="A9" s="10">
        <v>20</v>
      </c>
      <c r="B9" s="10" t="s">
        <v>78</v>
      </c>
      <c r="C9" s="10" t="s">
        <v>79</v>
      </c>
      <c r="D9" s="10" t="s">
        <v>80</v>
      </c>
      <c r="E9" s="10" t="s">
        <v>81</v>
      </c>
      <c r="F9" s="10" t="s">
        <v>188</v>
      </c>
      <c r="G9" s="10" t="s">
        <v>189</v>
      </c>
      <c r="H9" s="10" t="s">
        <v>189</v>
      </c>
      <c r="I9" s="15" t="s">
        <v>81</v>
      </c>
      <c r="J9" s="16">
        <v>43.0011320279836</v>
      </c>
      <c r="K9" s="16">
        <v>2.2331428527832</v>
      </c>
      <c r="L9" s="10" t="s">
        <v>190</v>
      </c>
      <c r="M9" s="10" t="s">
        <v>85</v>
      </c>
      <c r="N9" s="15" t="s">
        <v>86</v>
      </c>
      <c r="O9" s="10" t="s">
        <v>111</v>
      </c>
      <c r="P9" s="10" t="s">
        <v>191</v>
      </c>
      <c r="Q9" s="10">
        <v>47</v>
      </c>
      <c r="R9" s="10">
        <v>8</v>
      </c>
      <c r="S9" s="15">
        <v>5280</v>
      </c>
      <c r="T9" s="10" t="s">
        <v>192</v>
      </c>
      <c r="U9" s="10" t="s">
        <v>193</v>
      </c>
      <c r="V9" s="15" t="s">
        <v>193</v>
      </c>
      <c r="W9" s="10" t="s">
        <v>194</v>
      </c>
      <c r="X9" s="10" t="s">
        <v>93</v>
      </c>
      <c r="Z9" s="44" t="str">
        <f>HYPERLINK("https://www.thewindpower.net/windfarm_en_20.php","Link")</f>
        <v>Link</v>
      </c>
      <c r="AA9" s="17">
        <v>44790</v>
      </c>
    </row>
    <row r="10" spans="1:27" ht="12.75">
      <c r="A10" s="10">
        <v>22</v>
      </c>
      <c r="B10" s="10" t="s">
        <v>78</v>
      </c>
      <c r="C10" s="10" t="s">
        <v>79</v>
      </c>
      <c r="D10" s="10" t="s">
        <v>80</v>
      </c>
      <c r="E10" s="10" t="s">
        <v>81</v>
      </c>
      <c r="F10" s="10" t="s">
        <v>204</v>
      </c>
      <c r="G10" s="10" t="s">
        <v>205</v>
      </c>
      <c r="H10" s="10" t="s">
        <v>205</v>
      </c>
      <c r="I10" s="15" t="s">
        <v>81</v>
      </c>
      <c r="J10" s="16">
        <v>45.76</v>
      </c>
      <c r="K10" s="16">
        <v>2.06</v>
      </c>
      <c r="L10" s="10" t="s">
        <v>206</v>
      </c>
      <c r="M10" s="10" t="s">
        <v>85</v>
      </c>
      <c r="N10" s="15" t="s">
        <v>86</v>
      </c>
      <c r="O10" s="10" t="s">
        <v>198</v>
      </c>
      <c r="P10" s="10" t="s">
        <v>199</v>
      </c>
      <c r="Q10" s="10">
        <v>85</v>
      </c>
      <c r="R10" s="10">
        <v>6</v>
      </c>
      <c r="S10" s="15">
        <v>9000</v>
      </c>
      <c r="T10" s="10" t="s">
        <v>207</v>
      </c>
      <c r="U10" s="10" t="s">
        <v>208</v>
      </c>
      <c r="V10" s="15" t="s">
        <v>209</v>
      </c>
      <c r="W10" s="10" t="s">
        <v>134</v>
      </c>
      <c r="X10" s="10" t="s">
        <v>93</v>
      </c>
      <c r="Z10" s="44" t="str">
        <f>HYPERLINK("https://www.thewindpower.net/windfarm_en_22.php","Link")</f>
        <v>Link</v>
      </c>
      <c r="AA10" s="17">
        <v>44789</v>
      </c>
    </row>
    <row r="11" spans="1:27" ht="12.75">
      <c r="A11" s="10">
        <v>9</v>
      </c>
      <c r="B11" s="10" t="s">
        <v>78</v>
      </c>
      <c r="C11" s="10" t="s">
        <v>79</v>
      </c>
      <c r="D11" s="10" t="s">
        <v>80</v>
      </c>
      <c r="E11" s="10" t="s">
        <v>81</v>
      </c>
      <c r="F11" s="10" t="s">
        <v>135</v>
      </c>
      <c r="G11" s="10" t="s">
        <v>136</v>
      </c>
      <c r="H11" s="10" t="s">
        <v>136</v>
      </c>
      <c r="I11" s="15" t="s">
        <v>81</v>
      </c>
      <c r="J11" s="16">
        <v>44.45</v>
      </c>
      <c r="K11" s="16">
        <v>4.75</v>
      </c>
      <c r="L11" s="10" t="s">
        <v>137</v>
      </c>
      <c r="M11" s="10" t="s">
        <v>85</v>
      </c>
      <c r="N11" s="15" t="s">
        <v>86</v>
      </c>
      <c r="O11" s="10" t="s">
        <v>87</v>
      </c>
      <c r="P11" s="10" t="s">
        <v>138</v>
      </c>
      <c r="Q11" s="10">
        <v>50</v>
      </c>
      <c r="R11" s="10">
        <v>5</v>
      </c>
      <c r="S11" s="15">
        <v>3000</v>
      </c>
      <c r="T11" s="10" t="s">
        <v>139</v>
      </c>
      <c r="U11" s="10" t="s">
        <v>140</v>
      </c>
      <c r="V11" s="15" t="s">
        <v>141</v>
      </c>
      <c r="W11" s="10" t="s">
        <v>142</v>
      </c>
      <c r="X11" s="10" t="s">
        <v>93</v>
      </c>
      <c r="Z11" s="44" t="str">
        <f>HYPERLINK("https://www.thewindpower.net/windfarm_en_9.php","Link")</f>
        <v>Link</v>
      </c>
      <c r="AA11" s="17">
        <v>44774</v>
      </c>
    </row>
    <row r="12" spans="1:27" ht="12.75">
      <c r="A12" s="10">
        <v>18</v>
      </c>
      <c r="B12" s="10" t="s">
        <v>78</v>
      </c>
      <c r="C12" s="10" t="s">
        <v>79</v>
      </c>
      <c r="D12" s="10" t="s">
        <v>80</v>
      </c>
      <c r="E12" s="10" t="s">
        <v>81</v>
      </c>
      <c r="F12" s="10" t="s">
        <v>135</v>
      </c>
      <c r="G12" s="10" t="s">
        <v>174</v>
      </c>
      <c r="H12" s="10" t="s">
        <v>175</v>
      </c>
      <c r="I12" s="15" t="s">
        <v>81</v>
      </c>
      <c r="J12" s="16">
        <v>44.4860646</v>
      </c>
      <c r="K12" s="16">
        <v>4.8876819</v>
      </c>
      <c r="L12" s="10" t="s">
        <v>176</v>
      </c>
      <c r="M12" s="10" t="s">
        <v>85</v>
      </c>
      <c r="N12" s="15" t="s">
        <v>86</v>
      </c>
      <c r="O12" s="10" t="s">
        <v>177</v>
      </c>
      <c r="P12" s="10" t="s">
        <v>178</v>
      </c>
      <c r="Q12" s="10">
        <v>50</v>
      </c>
      <c r="R12" s="10">
        <v>13</v>
      </c>
      <c r="S12" s="15">
        <v>9750</v>
      </c>
      <c r="T12" s="10" t="s">
        <v>179</v>
      </c>
      <c r="U12" s="10" t="s">
        <v>81</v>
      </c>
      <c r="V12" s="15" t="s">
        <v>81</v>
      </c>
      <c r="W12" s="10" t="s">
        <v>180</v>
      </c>
      <c r="X12" s="10" t="s">
        <v>128</v>
      </c>
      <c r="Z12" s="44" t="str">
        <f>HYPERLINK("https://www.thewindpower.net/windfarm_en_18.php","Link")</f>
        <v>Link</v>
      </c>
      <c r="AA12" s="17">
        <v>44424</v>
      </c>
    </row>
    <row r="13" spans="1:27" ht="12.75">
      <c r="A13" s="10">
        <v>17</v>
      </c>
      <c r="B13" s="10" t="s">
        <v>78</v>
      </c>
      <c r="C13" s="10" t="s">
        <v>79</v>
      </c>
      <c r="D13" s="10" t="s">
        <v>80</v>
      </c>
      <c r="E13" s="10" t="s">
        <v>81</v>
      </c>
      <c r="F13" s="10" t="s">
        <v>167</v>
      </c>
      <c r="G13" s="10" t="s">
        <v>168</v>
      </c>
      <c r="H13" s="10" t="s">
        <v>169</v>
      </c>
      <c r="I13" s="15" t="s">
        <v>170</v>
      </c>
      <c r="J13" s="16">
        <v>48.1524016077515</v>
      </c>
      <c r="K13" s="16">
        <v>1.89642906188964</v>
      </c>
      <c r="L13" s="10" t="s">
        <v>81</v>
      </c>
      <c r="M13" s="10" t="s">
        <v>85</v>
      </c>
      <c r="N13" s="15" t="s">
        <v>86</v>
      </c>
      <c r="O13" s="10" t="s">
        <v>87</v>
      </c>
      <c r="P13" s="10" t="s">
        <v>171</v>
      </c>
      <c r="Q13" s="10">
        <v>80</v>
      </c>
      <c r="R13" s="10">
        <v>5</v>
      </c>
      <c r="S13" s="15">
        <v>11500</v>
      </c>
      <c r="T13" s="10" t="s">
        <v>87</v>
      </c>
      <c r="U13" s="10" t="s">
        <v>172</v>
      </c>
      <c r="V13" s="15" t="s">
        <v>172</v>
      </c>
      <c r="W13" s="10" t="s">
        <v>173</v>
      </c>
      <c r="X13" s="10" t="s">
        <v>93</v>
      </c>
      <c r="Z13" s="44" t="str">
        <f>HYPERLINK("https://www.thewindpower.net/windfarm_en_17.php","Link")</f>
        <v>Link</v>
      </c>
      <c r="AA13" s="17">
        <v>44777</v>
      </c>
    </row>
    <row r="14" spans="1:27" ht="12.75">
      <c r="A14" s="10">
        <v>19</v>
      </c>
      <c r="B14" s="10" t="s">
        <v>78</v>
      </c>
      <c r="C14" s="10" t="s">
        <v>79</v>
      </c>
      <c r="D14" s="10" t="s">
        <v>80</v>
      </c>
      <c r="E14" s="10" t="s">
        <v>81</v>
      </c>
      <c r="F14" s="10" t="s">
        <v>181</v>
      </c>
      <c r="G14" s="10" t="s">
        <v>182</v>
      </c>
      <c r="H14" s="10" t="s">
        <v>182</v>
      </c>
      <c r="I14" s="15" t="s">
        <v>81</v>
      </c>
      <c r="J14" s="16">
        <v>48.3221026022872</v>
      </c>
      <c r="K14" s="16">
        <v>-3.75805377960205</v>
      </c>
      <c r="L14" s="10" t="s">
        <v>183</v>
      </c>
      <c r="M14" s="10" t="s">
        <v>85</v>
      </c>
      <c r="N14" s="15" t="s">
        <v>86</v>
      </c>
      <c r="O14" s="10" t="s">
        <v>184</v>
      </c>
      <c r="P14" s="10" t="s">
        <v>185</v>
      </c>
      <c r="Q14" s="10">
        <v>45</v>
      </c>
      <c r="R14" s="10">
        <v>4</v>
      </c>
      <c r="S14" s="15">
        <v>3000</v>
      </c>
      <c r="T14" s="10" t="s">
        <v>186</v>
      </c>
      <c r="U14" s="10" t="s">
        <v>81</v>
      </c>
      <c r="V14" s="15" t="s">
        <v>81</v>
      </c>
      <c r="W14" s="10" t="s">
        <v>187</v>
      </c>
      <c r="X14" s="10" t="s">
        <v>128</v>
      </c>
      <c r="Y14" s="10">
        <v>2017</v>
      </c>
      <c r="Z14" s="44" t="str">
        <f>HYPERLINK("https://www.thewindpower.net/windfarm_en_19.php","Link")</f>
        <v>Link</v>
      </c>
      <c r="AA14" s="17">
        <v>44776</v>
      </c>
    </row>
    <row r="15" spans="1:27" ht="12.75">
      <c r="A15" s="10">
        <v>6</v>
      </c>
      <c r="B15" s="10" t="s">
        <v>78</v>
      </c>
      <c r="C15" s="10" t="s">
        <v>79</v>
      </c>
      <c r="D15" s="10" t="s">
        <v>80</v>
      </c>
      <c r="E15" s="10" t="s">
        <v>81</v>
      </c>
      <c r="F15" s="10" t="s">
        <v>116</v>
      </c>
      <c r="G15" s="10" t="s">
        <v>117</v>
      </c>
      <c r="H15" s="10" t="s">
        <v>117</v>
      </c>
      <c r="I15" s="15" t="s">
        <v>81</v>
      </c>
      <c r="J15" s="16">
        <v>43.372925013314</v>
      </c>
      <c r="K15" s="16">
        <v>1.79763793945312</v>
      </c>
      <c r="L15" s="10" t="s">
        <v>118</v>
      </c>
      <c r="M15" s="10" t="s">
        <v>85</v>
      </c>
      <c r="N15" s="15" t="s">
        <v>86</v>
      </c>
      <c r="O15" s="10" t="s">
        <v>87</v>
      </c>
      <c r="P15" s="10" t="s">
        <v>119</v>
      </c>
      <c r="Q15" s="10">
        <v>50</v>
      </c>
      <c r="R15" s="10">
        <v>10</v>
      </c>
      <c r="S15" s="15">
        <v>8000</v>
      </c>
      <c r="T15" s="10" t="s">
        <v>120</v>
      </c>
      <c r="U15" s="10" t="s">
        <v>121</v>
      </c>
      <c r="V15" s="15" t="s">
        <v>121</v>
      </c>
      <c r="W15" s="10" t="s">
        <v>122</v>
      </c>
      <c r="X15" s="10" t="s">
        <v>93</v>
      </c>
      <c r="Z15" s="44" t="str">
        <f>HYPERLINK("https://www.thewindpower.net/windfarm_en_6.php","Link")</f>
        <v>Link</v>
      </c>
      <c r="AA15" s="17">
        <v>44790</v>
      </c>
    </row>
    <row r="16" spans="1:27" ht="12.75">
      <c r="A16" s="10">
        <v>21</v>
      </c>
      <c r="B16" s="10" t="s">
        <v>78</v>
      </c>
      <c r="C16" s="10" t="s">
        <v>79</v>
      </c>
      <c r="D16" s="10" t="s">
        <v>80</v>
      </c>
      <c r="E16" s="10" t="s">
        <v>81</v>
      </c>
      <c r="F16" s="10" t="s">
        <v>195</v>
      </c>
      <c r="G16" s="10" t="s">
        <v>196</v>
      </c>
      <c r="H16" s="10" t="s">
        <v>197</v>
      </c>
      <c r="I16" s="15" t="s">
        <v>81</v>
      </c>
      <c r="J16" s="16">
        <v>49.4187628080008</v>
      </c>
      <c r="K16" s="16">
        <v>-1.71107769012451</v>
      </c>
      <c r="L16" s="10" t="s">
        <v>81</v>
      </c>
      <c r="M16" s="10" t="s">
        <v>85</v>
      </c>
      <c r="N16" s="15" t="s">
        <v>86</v>
      </c>
      <c r="O16" s="10" t="s">
        <v>198</v>
      </c>
      <c r="P16" s="10" t="s">
        <v>199</v>
      </c>
      <c r="Q16" s="10">
        <v>90</v>
      </c>
      <c r="R16" s="10">
        <v>5</v>
      </c>
      <c r="S16" s="15">
        <v>7500</v>
      </c>
      <c r="T16" s="10" t="s">
        <v>200</v>
      </c>
      <c r="U16" s="10" t="s">
        <v>201</v>
      </c>
      <c r="V16" s="15" t="s">
        <v>202</v>
      </c>
      <c r="W16" s="10" t="s">
        <v>203</v>
      </c>
      <c r="X16" s="10" t="s">
        <v>93</v>
      </c>
      <c r="Z16" s="44" t="str">
        <f>HYPERLINK("https://www.thewindpower.net/windfarm_en_21.php","Link")</f>
        <v>Link</v>
      </c>
      <c r="AA16" s="17">
        <v>44809</v>
      </c>
    </row>
    <row r="17" spans="1:27" ht="12.75">
      <c r="A17" s="10">
        <v>7</v>
      </c>
      <c r="B17" s="10" t="s">
        <v>78</v>
      </c>
      <c r="C17" s="10" t="s">
        <v>79</v>
      </c>
      <c r="D17" s="10" t="s">
        <v>80</v>
      </c>
      <c r="E17" s="10" t="s">
        <v>81</v>
      </c>
      <c r="F17" s="10" t="s">
        <v>108</v>
      </c>
      <c r="G17" s="10" t="s">
        <v>123</v>
      </c>
      <c r="H17" s="10" t="s">
        <v>124</v>
      </c>
      <c r="I17" s="15" t="s">
        <v>81</v>
      </c>
      <c r="J17" s="16">
        <v>48.8552825147088</v>
      </c>
      <c r="K17" s="16">
        <v>4.52877194943243</v>
      </c>
      <c r="L17" s="10" t="s">
        <v>81</v>
      </c>
      <c r="M17" s="10" t="s">
        <v>85</v>
      </c>
      <c r="N17" s="15" t="s">
        <v>86</v>
      </c>
      <c r="O17" s="10" t="s">
        <v>125</v>
      </c>
      <c r="P17" s="10" t="s">
        <v>126</v>
      </c>
      <c r="Q17" s="10">
        <v>85</v>
      </c>
      <c r="R17" s="10">
        <v>1</v>
      </c>
      <c r="S17" s="15">
        <v>1500</v>
      </c>
      <c r="T17" s="10" t="s">
        <v>127</v>
      </c>
      <c r="U17" s="10" t="s">
        <v>81</v>
      </c>
      <c r="V17" s="15" t="s">
        <v>81</v>
      </c>
      <c r="W17" s="10" t="s">
        <v>122</v>
      </c>
      <c r="X17" s="10" t="s">
        <v>128</v>
      </c>
      <c r="Y17" s="10">
        <v>2017</v>
      </c>
      <c r="Z17" s="44" t="str">
        <f>HYPERLINK("https://www.thewindpower.net/windfarm_en_7.php","Link")</f>
        <v>Link</v>
      </c>
      <c r="AA17" s="17">
        <v>44782</v>
      </c>
    </row>
    <row r="18" spans="1:27" ht="12.75">
      <c r="A18" s="10">
        <v>5</v>
      </c>
      <c r="B18" s="10" t="s">
        <v>78</v>
      </c>
      <c r="C18" s="10" t="s">
        <v>79</v>
      </c>
      <c r="D18" s="10" t="s">
        <v>80</v>
      </c>
      <c r="E18" s="10" t="s">
        <v>81</v>
      </c>
      <c r="F18" s="10" t="s">
        <v>108</v>
      </c>
      <c r="G18" s="10" t="s">
        <v>109</v>
      </c>
      <c r="H18" s="10" t="s">
        <v>110</v>
      </c>
      <c r="I18" s="15" t="s">
        <v>81</v>
      </c>
      <c r="J18" s="16">
        <v>48.8361364337447</v>
      </c>
      <c r="K18" s="16">
        <v>4.66060638427734</v>
      </c>
      <c r="L18" s="10" t="s">
        <v>81</v>
      </c>
      <c r="M18" s="10" t="s">
        <v>85</v>
      </c>
      <c r="N18" s="15" t="s">
        <v>86</v>
      </c>
      <c r="O18" s="10" t="s">
        <v>111</v>
      </c>
      <c r="P18" s="10" t="s">
        <v>112</v>
      </c>
      <c r="Q18" s="10">
        <v>44</v>
      </c>
      <c r="R18" s="10">
        <v>12</v>
      </c>
      <c r="S18" s="15">
        <v>10200</v>
      </c>
      <c r="T18" s="10" t="s">
        <v>113</v>
      </c>
      <c r="U18" s="10" t="s">
        <v>114</v>
      </c>
      <c r="V18" s="15" t="s">
        <v>114</v>
      </c>
      <c r="W18" s="10" t="s">
        <v>115</v>
      </c>
      <c r="X18" s="10" t="s">
        <v>93</v>
      </c>
      <c r="Z18" s="44" t="str">
        <f>HYPERLINK("https://www.thewindpower.net/windfarm_en_5.php","Link")</f>
        <v>Link</v>
      </c>
      <c r="AA18" s="17">
        <v>44455</v>
      </c>
    </row>
    <row r="19" spans="1:27" ht="12.75">
      <c r="A19" s="10">
        <v>8</v>
      </c>
      <c r="B19" s="10" t="s">
        <v>78</v>
      </c>
      <c r="C19" s="10" t="s">
        <v>79</v>
      </c>
      <c r="D19" s="10" t="s">
        <v>80</v>
      </c>
      <c r="E19" s="10" t="s">
        <v>81</v>
      </c>
      <c r="F19" s="10" t="s">
        <v>108</v>
      </c>
      <c r="G19" s="10" t="s">
        <v>129</v>
      </c>
      <c r="H19" s="10" t="s">
        <v>130</v>
      </c>
      <c r="I19" s="15" t="s">
        <v>131</v>
      </c>
      <c r="J19" s="16">
        <v>48.8622635559828</v>
      </c>
      <c r="K19" s="16">
        <v>4.52096135678107</v>
      </c>
      <c r="L19" s="10" t="s">
        <v>81</v>
      </c>
      <c r="M19" s="10" t="s">
        <v>85</v>
      </c>
      <c r="N19" s="15" t="s">
        <v>86</v>
      </c>
      <c r="O19" s="10" t="s">
        <v>125</v>
      </c>
      <c r="P19" s="10" t="s">
        <v>132</v>
      </c>
      <c r="Q19" s="10">
        <v>80</v>
      </c>
      <c r="R19" s="10">
        <v>2</v>
      </c>
      <c r="S19" s="15">
        <v>4000</v>
      </c>
      <c r="T19" s="10" t="s">
        <v>127</v>
      </c>
      <c r="U19" s="10" t="s">
        <v>127</v>
      </c>
      <c r="V19" s="15" t="s">
        <v>133</v>
      </c>
      <c r="W19" s="10" t="s">
        <v>134</v>
      </c>
      <c r="X19" s="10" t="s">
        <v>93</v>
      </c>
      <c r="Z19" s="44" t="str">
        <f>HYPERLINK("https://www.thewindpower.net/windfarm_en_8.php","Link")</f>
        <v>Link</v>
      </c>
      <c r="AA19" s="17">
        <v>44782</v>
      </c>
    </row>
    <row r="20" spans="1:27" ht="12.75">
      <c r="A20" s="10">
        <v>23</v>
      </c>
      <c r="B20" s="10" t="s">
        <v>78</v>
      </c>
      <c r="C20" s="10" t="s">
        <v>79</v>
      </c>
      <c r="D20" s="10" t="s">
        <v>80</v>
      </c>
      <c r="E20" s="10" t="s">
        <v>81</v>
      </c>
      <c r="F20" s="10" t="s">
        <v>210</v>
      </c>
      <c r="G20" s="10" t="s">
        <v>211</v>
      </c>
      <c r="H20" s="10" t="s">
        <v>212</v>
      </c>
      <c r="I20" s="15" t="s">
        <v>81</v>
      </c>
      <c r="J20" s="16">
        <v>50.5564701207676</v>
      </c>
      <c r="K20" s="16">
        <v>2.18971252441406</v>
      </c>
      <c r="L20" s="10" t="s">
        <v>213</v>
      </c>
      <c r="M20" s="10" t="s">
        <v>85</v>
      </c>
      <c r="N20" s="15" t="s">
        <v>86</v>
      </c>
      <c r="O20" s="10" t="s">
        <v>198</v>
      </c>
      <c r="P20" s="10" t="s">
        <v>199</v>
      </c>
      <c r="Q20" s="10">
        <v>64</v>
      </c>
      <c r="R20" s="10">
        <v>6</v>
      </c>
      <c r="S20" s="15">
        <v>9000</v>
      </c>
      <c r="T20" s="10" t="s">
        <v>214</v>
      </c>
      <c r="U20" s="10" t="s">
        <v>215</v>
      </c>
      <c r="V20" s="15" t="s">
        <v>215</v>
      </c>
      <c r="W20" s="10" t="s">
        <v>216</v>
      </c>
      <c r="X20" s="10" t="s">
        <v>93</v>
      </c>
      <c r="Z20" s="44" t="str">
        <f>HYPERLINK("https://www.thewindpower.net/windfarm_en_23.php","Link")</f>
        <v>Link</v>
      </c>
      <c r="AA20" s="17">
        <v>44784</v>
      </c>
    </row>
    <row r="21" spans="1:27" ht="12.75">
      <c r="A21" s="10">
        <v>1</v>
      </c>
      <c r="B21" s="10" t="s">
        <v>78</v>
      </c>
      <c r="C21" s="10" t="s">
        <v>79</v>
      </c>
      <c r="D21" s="10" t="s">
        <v>80</v>
      </c>
      <c r="E21" s="10" t="s">
        <v>81</v>
      </c>
      <c r="F21" s="10" t="s">
        <v>82</v>
      </c>
      <c r="G21" s="10" t="s">
        <v>83</v>
      </c>
      <c r="H21" s="10" t="s">
        <v>83</v>
      </c>
      <c r="I21" s="15" t="s">
        <v>84</v>
      </c>
      <c r="J21" s="16">
        <v>46.9579370943471</v>
      </c>
      <c r="K21" s="16">
        <v>-2.04199790954589</v>
      </c>
      <c r="L21" s="10">
        <v>3</v>
      </c>
      <c r="M21" s="10" t="s">
        <v>85</v>
      </c>
      <c r="N21" s="15" t="s">
        <v>86</v>
      </c>
      <c r="O21" s="10" t="s">
        <v>87</v>
      </c>
      <c r="P21" s="10" t="s">
        <v>88</v>
      </c>
      <c r="Q21" s="10">
        <v>60</v>
      </c>
      <c r="R21" s="10">
        <v>5</v>
      </c>
      <c r="S21" s="15">
        <v>12000</v>
      </c>
      <c r="T21" s="10" t="s">
        <v>89</v>
      </c>
      <c r="U21" s="10" t="s">
        <v>90</v>
      </c>
      <c r="V21" s="15" t="s">
        <v>91</v>
      </c>
      <c r="W21" s="10" t="s">
        <v>92</v>
      </c>
      <c r="X21" s="10" t="s">
        <v>93</v>
      </c>
      <c r="Z21" s="44" t="str">
        <f>HYPERLINK("https://www.thewindpower.net/windfarm_en_1.php","Link")</f>
        <v>Link</v>
      </c>
      <c r="AA21" s="17">
        <v>44790</v>
      </c>
    </row>
    <row r="22" spans="1:27" ht="12.75">
      <c r="A22" s="10">
        <v>2</v>
      </c>
      <c r="B22" s="10" t="s">
        <v>78</v>
      </c>
      <c r="C22" s="10" t="s">
        <v>79</v>
      </c>
      <c r="D22" s="10" t="s">
        <v>80</v>
      </c>
      <c r="E22" s="10" t="s">
        <v>81</v>
      </c>
      <c r="F22" s="10" t="s">
        <v>82</v>
      </c>
      <c r="G22" s="10" t="s">
        <v>83</v>
      </c>
      <c r="H22" s="10" t="s">
        <v>83</v>
      </c>
      <c r="I22" s="15" t="s">
        <v>94</v>
      </c>
      <c r="J22" s="16">
        <v>46.946570890794</v>
      </c>
      <c r="K22" s="16">
        <v>-2.05212593078613</v>
      </c>
      <c r="L22" s="10">
        <v>3</v>
      </c>
      <c r="M22" s="10" t="s">
        <v>85</v>
      </c>
      <c r="N22" s="15" t="s">
        <v>86</v>
      </c>
      <c r="O22" s="10" t="s">
        <v>87</v>
      </c>
      <c r="P22" s="10" t="s">
        <v>95</v>
      </c>
      <c r="Q22" s="10">
        <v>60</v>
      </c>
      <c r="R22" s="10">
        <v>2</v>
      </c>
      <c r="S22" s="15">
        <v>5000</v>
      </c>
      <c r="T22" s="10" t="s">
        <v>96</v>
      </c>
      <c r="U22" s="10" t="s">
        <v>97</v>
      </c>
      <c r="V22" s="15" t="s">
        <v>98</v>
      </c>
      <c r="W22" s="10" t="s">
        <v>99</v>
      </c>
      <c r="X22" s="10" t="s">
        <v>93</v>
      </c>
      <c r="Z22" s="44" t="str">
        <f>HYPERLINK("https://www.thewindpower.net/windfarm_en_2.php","Link")</f>
        <v>Link</v>
      </c>
      <c r="AA22" s="17">
        <v>44790</v>
      </c>
    </row>
  </sheetData>
  <sheetProtection selectLockedCells="1" selectUnlockedCells="1"/>
  <autoFilter ref="A2:AA131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Utilisateur</dc:creator>
  <cp:keywords/>
  <dc:description/>
  <cp:lastModifiedBy>Utilisateur</cp:lastModifiedBy>
  <dcterms:created xsi:type="dcterms:W3CDTF">2017-09-23T06:00:20Z</dcterms:created>
  <dcterms:modified xsi:type="dcterms:W3CDTF">2022-11-04T09:23:27Z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